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 tabRatio="768"/>
  </bookViews>
  <sheets>
    <sheet name="SQL licence calculator" sheetId="6" r:id="rId1"/>
  </sheets>
  <calcPr calcId="145621"/>
</workbook>
</file>

<file path=xl/calcChain.xml><?xml version="1.0" encoding="utf-8"?>
<calcChain xmlns="http://schemas.openxmlformats.org/spreadsheetml/2006/main">
  <c r="F15" i="6" l="1"/>
  <c r="F14" i="6"/>
  <c r="F13" i="6"/>
  <c r="F12" i="6"/>
  <c r="F11" i="6"/>
  <c r="F10" i="6"/>
  <c r="F9" i="6"/>
  <c r="F8" i="6"/>
  <c r="F7" i="6"/>
  <c r="F6" i="6"/>
  <c r="F16" i="6" l="1"/>
  <c r="F17" i="6" s="1"/>
</calcChain>
</file>

<file path=xl/sharedStrings.xml><?xml version="1.0" encoding="utf-8"?>
<sst xmlns="http://schemas.openxmlformats.org/spreadsheetml/2006/main" count="34" uniqueCount="21">
  <si>
    <t xml:space="preserve"> - </t>
  </si>
  <si>
    <t># of Cores</t>
  </si>
  <si>
    <t>AMD CPUs</t>
  </si>
  <si>
    <t>Yes</t>
  </si>
  <si>
    <t>No</t>
  </si>
  <si>
    <t>N/A</t>
  </si>
  <si>
    <t>SQL Core licence calculator</t>
  </si>
  <si>
    <t>Core Licences</t>
  </si>
  <si>
    <t>* each contains 2 core licences</t>
  </si>
  <si>
    <t>Total licences needed*</t>
  </si>
  <si>
    <t># of servers</t>
  </si>
  <si>
    <t># of Sockets</t>
  </si>
  <si>
    <t>** Please discuss selected profile with your Software Consultant for clarification</t>
  </si>
  <si>
    <t>Rules applied</t>
  </si>
  <si>
    <t>Minimum purchase per socket is 4 cores</t>
  </si>
  <si>
    <t>AMD processors are multiplied by 0.75 and rounded up</t>
  </si>
  <si>
    <t>Core licence packs include coverage for 2 cores</t>
  </si>
  <si>
    <t>"Yellow" cells are editable</t>
  </si>
  <si>
    <t>"Blue" cells include a drop down list</t>
  </si>
  <si>
    <t>Total cores needed</t>
  </si>
  <si>
    <t>*** For virtual servers please consult your Insight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</si>
</sst>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1"/>
        </stop>
        <stop position="1">
          <color theme="1" tint="0.25098422193060094"/>
        </stop>
      </gradientFill>
    </fill>
    <fill>
      <gradientFill degree="90">
        <stop position="0">
          <color rgb="FFC00000"/>
        </stop>
        <stop position="1">
          <color rgb="FFFF0000"/>
        </stop>
      </gradientFill>
    </fill>
    <fill>
      <gradientFill degree="90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auto="1"/>
      </patternFill>
    </fill>
    <fill>
      <gradientFill>
        <stop position="0">
          <color theme="2" tint="-9.8025452436902985E-2"/>
        </stop>
        <stop position="1">
          <color theme="0" tint="-5.0965910824915313E-2"/>
        </stop>
      </gradientFill>
    </fill>
    <fill>
      <gradientFill degree="180">
        <stop position="0">
          <color theme="2" tint="-9.8025452436902985E-2"/>
        </stop>
        <stop position="1">
          <color theme="0" tint="-5.0965910824915313E-2"/>
        </stop>
      </gradientFill>
    </fill>
    <fill>
      <gradientFill degree="90">
        <stop position="0">
          <color rgb="FFFFC000"/>
        </stop>
        <stop position="1">
          <color rgb="FFFFFF00"/>
        </stop>
      </gradientFill>
    </fill>
    <fill>
      <gradientFill degree="90">
        <stop position="0">
          <color rgb="FF0070C0"/>
        </stop>
        <stop position="1">
          <color rgb="FF00B0F0"/>
        </stop>
      </gradientFill>
    </fill>
    <fill>
      <gradientFill degree="270">
        <stop position="0">
          <color theme="2" tint="-9.8025452436902985E-2"/>
        </stop>
        <stop position="1">
          <color theme="0" tint="-5.0965910824915313E-2"/>
        </stop>
      </gradientFill>
    </fill>
    <fill>
      <gradientFill>
        <stop position="0">
          <color theme="0"/>
        </stop>
        <stop position="0.5">
          <color theme="2" tint="-9.8025452436902985E-2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3" fontId="4" fillId="4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7" borderId="0" xfId="0" applyFill="1" applyAlignment="1">
      <alignment wrapText="1"/>
    </xf>
    <xf numFmtId="0" fontId="0" fillId="8" borderId="0" xfId="0" applyFill="1" applyAlignment="1">
      <alignment horizontal="right" vertical="top"/>
    </xf>
    <xf numFmtId="0" fontId="0" fillId="7" borderId="0" xfId="0" applyFill="1" applyAlignment="1">
      <alignment vertical="top" wrapText="1"/>
    </xf>
    <xf numFmtId="0" fontId="3" fillId="2" borderId="0" xfId="0" applyFont="1" applyFill="1"/>
    <xf numFmtId="3" fontId="1" fillId="5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3" fontId="4" fillId="4" borderId="4" xfId="0" applyNumberFormat="1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2" fillId="7" borderId="0" xfId="0" applyFont="1" applyFill="1" applyAlignment="1">
      <alignment wrapText="1"/>
    </xf>
    <xf numFmtId="0" fontId="4" fillId="6" borderId="5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2" fillId="9" borderId="6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left" indent="1"/>
    </xf>
    <xf numFmtId="0" fontId="5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20"/>
  <sheetViews>
    <sheetView tabSelected="1" topLeftCell="A3" workbookViewId="0">
      <selection activeCell="E14" sqref="E14"/>
    </sheetView>
  </sheetViews>
  <sheetFormatPr baseColWidth="10" defaultColWidth="9.140625" defaultRowHeight="15" x14ac:dyDescent="0.25"/>
  <cols>
    <col min="1" max="1" width="9.140625" style="1"/>
    <col min="2" max="2" width="10.5703125" style="1" bestFit="1" customWidth="1"/>
    <col min="3" max="3" width="15.7109375" style="3" bestFit="1" customWidth="1"/>
    <col min="4" max="4" width="15.7109375" style="3" customWidth="1"/>
    <col min="5" max="5" width="14.140625" style="1" customWidth="1"/>
    <col min="6" max="6" width="19.42578125" style="1" customWidth="1"/>
    <col min="7" max="8" width="3.7109375" style="1" customWidth="1"/>
    <col min="9" max="9" width="65.5703125" style="1" customWidth="1"/>
    <col min="10" max="16384" width="9.140625" style="1"/>
  </cols>
  <sheetData>
    <row r="1" spans="2:9" hidden="1" x14ac:dyDescent="0.25">
      <c r="E1" s="7" t="s">
        <v>3</v>
      </c>
    </row>
    <row r="2" spans="2:9" hidden="1" x14ac:dyDescent="0.25">
      <c r="E2" s="7" t="s">
        <v>4</v>
      </c>
    </row>
    <row r="3" spans="2:9" x14ac:dyDescent="0.25">
      <c r="E3" s="7"/>
    </row>
    <row r="4" spans="2:9" ht="19.5" thickBot="1" x14ac:dyDescent="0.3">
      <c r="B4" s="19" t="s">
        <v>6</v>
      </c>
      <c r="C4" s="19"/>
      <c r="D4" s="19"/>
      <c r="E4" s="19"/>
      <c r="F4" s="19"/>
      <c r="H4" s="5"/>
      <c r="I4" s="13" t="s">
        <v>13</v>
      </c>
    </row>
    <row r="5" spans="2:9" ht="16.5" thickBot="1" x14ac:dyDescent="0.3">
      <c r="B5" s="2" t="s">
        <v>1</v>
      </c>
      <c r="C5" s="2" t="s">
        <v>11</v>
      </c>
      <c r="D5" s="2" t="s">
        <v>10</v>
      </c>
      <c r="E5" s="10" t="s">
        <v>2</v>
      </c>
      <c r="F5" s="2" t="s">
        <v>7</v>
      </c>
      <c r="H5" s="5" t="s">
        <v>0</v>
      </c>
      <c r="I5" s="4" t="s">
        <v>14</v>
      </c>
    </row>
    <row r="6" spans="2:9" ht="16.5" thickTop="1" thickBot="1" x14ac:dyDescent="0.3">
      <c r="B6" s="12">
        <v>2</v>
      </c>
      <c r="C6" s="16">
        <v>0</v>
      </c>
      <c r="D6" s="16">
        <v>0</v>
      </c>
      <c r="E6" s="11" t="s">
        <v>5</v>
      </c>
      <c r="F6" s="1">
        <f>(C6*4)*D6</f>
        <v>0</v>
      </c>
      <c r="H6" s="5" t="s">
        <v>0</v>
      </c>
      <c r="I6" s="4" t="s">
        <v>15</v>
      </c>
    </row>
    <row r="7" spans="2:9" ht="16.5" thickTop="1" thickBot="1" x14ac:dyDescent="0.3">
      <c r="B7" s="12">
        <v>4</v>
      </c>
      <c r="C7" s="16">
        <v>0</v>
      </c>
      <c r="D7" s="16">
        <v>0</v>
      </c>
      <c r="E7" s="11" t="s">
        <v>5</v>
      </c>
      <c r="F7" s="1">
        <f>(C7*B7)*D7</f>
        <v>0</v>
      </c>
      <c r="H7" s="5" t="s">
        <v>0</v>
      </c>
      <c r="I7" s="6" t="s">
        <v>16</v>
      </c>
    </row>
    <row r="8" spans="2:9" ht="16.5" thickTop="1" thickBot="1" x14ac:dyDescent="0.3">
      <c r="B8" s="12">
        <v>6</v>
      </c>
      <c r="C8" s="16">
        <v>0</v>
      </c>
      <c r="D8" s="16">
        <v>0</v>
      </c>
      <c r="E8" s="17" t="s">
        <v>4</v>
      </c>
      <c r="F8" s="1">
        <f>IF(E8="No",(B8*C8),(ROUNDUP(C8*5/2,0)*2))*D8</f>
        <v>0</v>
      </c>
      <c r="H8" s="5" t="s">
        <v>0</v>
      </c>
      <c r="I8" s="6" t="s">
        <v>17</v>
      </c>
    </row>
    <row r="9" spans="2:9" ht="16.5" thickTop="1" thickBot="1" x14ac:dyDescent="0.3">
      <c r="B9" s="12">
        <v>8</v>
      </c>
      <c r="C9" s="16">
        <v>0</v>
      </c>
      <c r="D9" s="16">
        <v>0</v>
      </c>
      <c r="E9" s="17" t="s">
        <v>4</v>
      </c>
      <c r="F9" s="1">
        <f>IF(E9="No",(B9*C9),(ROUNDUP(C9*6/2,0)*2))*D9</f>
        <v>0</v>
      </c>
      <c r="H9" s="5" t="s">
        <v>0</v>
      </c>
      <c r="I9" s="6" t="s">
        <v>18</v>
      </c>
    </row>
    <row r="10" spans="2:9" ht="16.5" thickTop="1" thickBot="1" x14ac:dyDescent="0.3">
      <c r="B10" s="12">
        <v>10</v>
      </c>
      <c r="C10" s="16">
        <v>0</v>
      </c>
      <c r="D10" s="16">
        <v>0</v>
      </c>
      <c r="E10" s="17" t="s">
        <v>4</v>
      </c>
      <c r="F10" s="1">
        <f>IF(E10="No",(B10*C10),(ROUNDUP(C10*8/2,0)*2))*D10</f>
        <v>0</v>
      </c>
      <c r="H10" s="5"/>
      <c r="I10" s="6"/>
    </row>
    <row r="11" spans="2:9" ht="16.5" thickTop="1" thickBot="1" x14ac:dyDescent="0.3">
      <c r="B11" s="12">
        <v>12</v>
      </c>
      <c r="C11" s="16">
        <v>0</v>
      </c>
      <c r="D11" s="16">
        <v>0</v>
      </c>
      <c r="E11" s="17" t="s">
        <v>4</v>
      </c>
      <c r="F11" s="1">
        <f>IF(E11="No",(B11*C11),(ROUNDUP(C11*9/2,0)*2))*D11</f>
        <v>0</v>
      </c>
    </row>
    <row r="12" spans="2:9" ht="16.5" thickTop="1" thickBot="1" x14ac:dyDescent="0.3">
      <c r="B12" s="12">
        <v>14</v>
      </c>
      <c r="C12" s="16">
        <v>0</v>
      </c>
      <c r="D12" s="16">
        <v>0</v>
      </c>
      <c r="E12" s="17" t="s">
        <v>4</v>
      </c>
      <c r="F12" s="1">
        <f>IF(E12="No",(B12*C12),(ROUNDUP(C12*11/2,0)*2))*D12</f>
        <v>0</v>
      </c>
    </row>
    <row r="13" spans="2:9" ht="16.5" thickTop="1" thickBot="1" x14ac:dyDescent="0.3">
      <c r="B13" s="12">
        <v>16</v>
      </c>
      <c r="C13" s="16">
        <v>0</v>
      </c>
      <c r="D13" s="16">
        <v>0</v>
      </c>
      <c r="E13" s="17" t="s">
        <v>4</v>
      </c>
      <c r="F13" s="1">
        <f>IF(E13="No",(B13*C13),(ROUNDUP(C13*12/2,0)*2))*D13</f>
        <v>0</v>
      </c>
    </row>
    <row r="14" spans="2:9" ht="16.5" thickTop="1" thickBot="1" x14ac:dyDescent="0.3">
      <c r="B14" s="12">
        <v>18</v>
      </c>
      <c r="C14" s="16">
        <v>0</v>
      </c>
      <c r="D14" s="16">
        <v>0</v>
      </c>
      <c r="E14" s="17" t="s">
        <v>4</v>
      </c>
      <c r="F14" s="1">
        <f>IF(E14="No",(B14*C14),(ROUNDUP(C14*14/2,0)*2))*D14</f>
        <v>0</v>
      </c>
    </row>
    <row r="15" spans="2:9" ht="16.5" thickTop="1" thickBot="1" x14ac:dyDescent="0.3">
      <c r="B15" s="12">
        <v>20</v>
      </c>
      <c r="C15" s="16">
        <v>0</v>
      </c>
      <c r="D15" s="16">
        <v>0</v>
      </c>
      <c r="E15" s="17" t="s">
        <v>4</v>
      </c>
      <c r="F15" s="1">
        <f>IF(E15="No",(B15*C15),(ROUNDUP(C15*15/2,0)*2))*D15</f>
        <v>0</v>
      </c>
    </row>
    <row r="16" spans="2:9" ht="17.25" thickTop="1" thickBot="1" x14ac:dyDescent="0.3">
      <c r="C16" s="14"/>
      <c r="D16" s="20" t="s">
        <v>19</v>
      </c>
      <c r="E16" s="21"/>
      <c r="F16" s="8">
        <f>SUM(F6:F15)</f>
        <v>0</v>
      </c>
    </row>
    <row r="17" spans="2:6" ht="17.25" thickTop="1" thickBot="1" x14ac:dyDescent="0.3">
      <c r="C17" s="15"/>
      <c r="D17" s="22" t="s">
        <v>9</v>
      </c>
      <c r="E17" s="23"/>
      <c r="F17" s="8">
        <f>F16/2</f>
        <v>0</v>
      </c>
    </row>
    <row r="18" spans="2:6" ht="15.75" thickTop="1" x14ac:dyDescent="0.25">
      <c r="B18" s="18" t="s">
        <v>8</v>
      </c>
      <c r="D18" s="9"/>
    </row>
    <row r="19" spans="2:6" x14ac:dyDescent="0.25">
      <c r="B19" s="18" t="s">
        <v>12</v>
      </c>
    </row>
    <row r="20" spans="2:6" x14ac:dyDescent="0.25">
      <c r="B20" s="18" t="s">
        <v>20</v>
      </c>
    </row>
  </sheetData>
  <sheetProtection sheet="1" objects="1" scenarios="1" selectLockedCells="1"/>
  <mergeCells count="3">
    <mergeCell ref="B4:F4"/>
    <mergeCell ref="D16:E16"/>
    <mergeCell ref="D17:E17"/>
  </mergeCells>
  <dataValidations count="1">
    <dataValidation type="list" allowBlank="1" showInputMessage="1" showErrorMessage="1" sqref="E8:E15">
      <formula1>$E$1:$E$2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SQL licence calculator</vt:lpstr>
    </vt:vector>
  </TitlesOfParts>
  <Company>Insight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Redshaw</dc:creator>
  <cp:lastModifiedBy>Patrick Schumacher</cp:lastModifiedBy>
  <dcterms:created xsi:type="dcterms:W3CDTF">2012-05-30T20:20:20Z</dcterms:created>
  <dcterms:modified xsi:type="dcterms:W3CDTF">2012-06-04T09:51:44Z</dcterms:modified>
</cp:coreProperties>
</file>